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75" yWindow="0" windowWidth="14265" windowHeight="1281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s="1"/>
  <c r="A9" i="96" l="1"/>
  <c r="Q26" i="96"/>
  <c r="A14" i="100"/>
  <c r="A9" i="100"/>
  <c r="D19" i="100"/>
  <c r="D20" i="100"/>
  <c r="D21" i="100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<sst xmlns="http://schemas.openxmlformats.org/spreadsheetml/2006/main" count="167" uniqueCount="103">
  <si>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</si>
  <si>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</si>
  <si>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</si>
  <si>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</si>
  <si>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</si>
  <si>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</si>
  <si>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</si>
  <si>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</si>
  <si>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</si>
  <si>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</si>
  <si>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</si>
  <si>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</si>
  <si>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</si>
  <si>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</si>
  <si>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</si>
  <si>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</si>
  <si>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</si>
  <si>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</si>
  <si>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</si>
  <si>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</si>
  <si>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</si>
  <si>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</si>
  <si>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</si>
  <si>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</si>
  <si>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</si>
  <si>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</si>
  <si>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</si>
  <si>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</si>
  <si>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</si>
  <si>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</si>
  <si>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</si>
  <si>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</si>
  <si>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</si>
  <si>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</si>
  <si>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</si>
  <si>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</si>
  <si>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</si>
  <si>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</si>
  <si>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</si>
  <si>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</si>
  <si>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</si>
  <si>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</si>
  <si>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</si>
  <si>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</si>
  <si>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</si>
  <si>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</si>
  <si>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</si>
  <si>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</si>
  <si>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</si>
  <si>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</si>
  <si>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</si>
  <si>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</si>
  <si>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</si>
  <si>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</si>
  <si>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</si>
  <si>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</si>
  <si>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</si>
  <si>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</si>
  <si>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</si>
  <si>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</si>
  <si>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</si>
  <si>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</si>
  <si>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</si>
  <si>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</si>
  <si>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</si>
  <si>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</si>
  <si>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</si>
  <si>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</si>
  <si>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</si>
  <si>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</si>
  <si>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</si>
  <si>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</si>
  <si>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Тип опор и количество цепей: одноцепная, все типы опор за исключением многогранных</t>
  </si>
  <si>
    <t>Л1-03-1</t>
  </si>
  <si>
    <t>Л3-03-1</t>
  </si>
  <si>
    <t>Механическая прочность на разрыв, кН: 114 Количество волокон, шт.: 24</t>
  </si>
  <si>
    <t>Сечение фазного провода, мм2: 95</t>
  </si>
  <si>
    <t>Л5-02</t>
  </si>
  <si>
    <t>Наименование инвестиционного проекта: Разработка проектно-сметной документации по реконструкции ВЛ 35 кВ ПС Ойсунгур - Энгель-Юрт  (Л-440)</t>
  </si>
  <si>
    <t>Идентификатор инвестиционного проекта:  K_Che337</t>
  </si>
  <si>
    <t>Протяженность, км: менее 5</t>
  </si>
  <si>
    <t>П3-07</t>
  </si>
  <si>
    <t>Утвержденные плановые значения показателей приведены в соответствии с Приказом Минэнерго России от 28.12.2020 № 30@</t>
  </si>
  <si>
    <t>Год раскрытия информации:  2022</t>
  </si>
  <si>
    <t xml:space="preserve">Идентификатор инвестиционного проекта:  </t>
  </si>
  <si>
    <t>K_Che337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</si>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</sst>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2" fontId="0" fillId="0" borderId="10" xfId="0" applyNumberFormat="1" applyFill="1" applyBorder="1" applyAlignment="1">
      <alignment vertical="center"/>
    </xf>
    <xf numFmtId="0" fontId="45" fillId="0" borderId="14" xfId="0" applyFont="1" applyFill="1" applyBorder="1" applyAlignment="1">
      <alignment horizontal="center" vertical="center" wrapText="1"/>
    </xf>
    <xf numFmtId="169" fontId="34" fillId="0" borderId="10" xfId="22" applyNumberFormat="1" applyFont="1" applyFill="1" applyBorder="1" applyAlignment="1">
      <alignment horizontal="center"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1" fillId="0" borderId="0" xfId="29" applyFont="1" applyAlignment="1">
      <alignment vertical="center" wrapText="1"/>
    </xf>
    <xf numFmtId="169" fontId="39" fillId="0" borderId="10" xfId="22" applyNumberFormat="1" applyFont="1" applyFill="1" applyBorder="1" applyAlignment="1">
      <alignment horizontal="center" vertical="center"/>
    </xf>
    <xf numFmtId="4" fontId="39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45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46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78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4" customFormat="1" x14ac:dyDescent="0.25">
      <c r="A15" s="72" t="s">
        <v>54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4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4" customFormat="1" x14ac:dyDescent="0.25">
      <c r="A17" s="69"/>
      <c r="B17" s="69"/>
      <c r="C17" s="69" t="s">
        <v>53</v>
      </c>
      <c r="D17" s="69"/>
      <c r="E17" s="69"/>
      <c r="F17" s="69"/>
      <c r="G17" s="69"/>
      <c r="H17" s="69"/>
      <c r="I17" s="69"/>
      <c r="J17" s="69"/>
      <c r="K17" s="69" t="s">
        <v>55</v>
      </c>
      <c r="L17" s="69" t="s">
        <v>53</v>
      </c>
      <c r="M17" s="69"/>
      <c r="N17" s="69"/>
      <c r="O17" s="69"/>
      <c r="P17" s="69"/>
      <c r="Q17" s="69"/>
    </row>
    <row r="18" spans="1:19" s="54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56</v>
      </c>
      <c r="L18" s="69"/>
      <c r="M18" s="69"/>
      <c r="N18" s="69"/>
      <c r="O18" s="69" t="s">
        <v>20</v>
      </c>
      <c r="P18" s="69"/>
      <c r="Q18" s="69"/>
    </row>
    <row r="19" spans="1:19" s="54" customFormat="1" ht="105" x14ac:dyDescent="0.25">
      <c r="A19" s="69"/>
      <c r="B19" s="69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57</v>
      </c>
      <c r="I19" s="64" t="s">
        <v>13</v>
      </c>
      <c r="J19" s="69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57</v>
      </c>
      <c r="Q19" s="60" t="s">
        <v>13</v>
      </c>
      <c r="R19" s="64" t="s">
        <v>58</v>
      </c>
      <c r="S19" s="64" t="s">
        <v>59</v>
      </c>
    </row>
    <row r="20" spans="1:19" s="54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61">
        <v>16</v>
      </c>
      <c r="Q20" s="62">
        <v>17</v>
      </c>
    </row>
    <row r="21" spans="1:19" s="54" customFormat="1" ht="105" x14ac:dyDescent="0.25">
      <c r="A21" s="55">
        <v>1</v>
      </c>
      <c r="B21" s="55" t="s">
        <v>65</v>
      </c>
      <c r="C21" s="56">
        <v>35</v>
      </c>
      <c r="D21" s="55" t="s">
        <v>72</v>
      </c>
      <c r="E21" s="57">
        <v>4.8</v>
      </c>
      <c r="F21" s="55" t="s">
        <v>66</v>
      </c>
      <c r="G21" s="55" t="s">
        <v>73</v>
      </c>
      <c r="H21" s="58">
        <v>2158</v>
      </c>
      <c r="I21" s="58">
        <v>25274.5</v>
      </c>
      <c r="J21" s="56" t="s">
        <v>65</v>
      </c>
      <c r="K21" s="55">
        <v>35</v>
      </c>
      <c r="L21" s="57" t="s">
        <v>72</v>
      </c>
      <c r="M21" s="55">
        <v>4.8</v>
      </c>
      <c r="N21" s="55" t="s">
        <v>66</v>
      </c>
      <c r="O21" s="58" t="s">
        <v>73</v>
      </c>
      <c r="P21" s="59">
        <v>2158</v>
      </c>
      <c r="Q21" s="63">
        <v>25274.5</v>
      </c>
      <c r="R21" s="54">
        <v>2.44</v>
      </c>
      <c r="S21" s="54" t="s">
        <v>72</v>
      </c>
    </row>
    <row r="22" spans="1:19" s="54" customFormat="1" ht="75" x14ac:dyDescent="0.25">
      <c r="A22" s="55">
        <v>2</v>
      </c>
      <c r="B22" s="55" t="s">
        <v>67</v>
      </c>
      <c r="C22" s="56">
        <v>35</v>
      </c>
      <c r="D22" s="55" t="s">
        <v>72</v>
      </c>
      <c r="E22" s="57">
        <v>4.8</v>
      </c>
      <c r="F22" s="55" t="s">
        <v>66</v>
      </c>
      <c r="G22" s="55" t="s">
        <v>74</v>
      </c>
      <c r="H22" s="58">
        <v>1335</v>
      </c>
      <c r="I22" s="58">
        <v>6664.32</v>
      </c>
      <c r="J22" s="56" t="s">
        <v>67</v>
      </c>
      <c r="K22" s="55">
        <v>35</v>
      </c>
      <c r="L22" s="57" t="s">
        <v>72</v>
      </c>
      <c r="M22" s="55">
        <v>4.8</v>
      </c>
      <c r="N22" s="55" t="s">
        <v>66</v>
      </c>
      <c r="O22" s="58" t="s">
        <v>74</v>
      </c>
      <c r="P22" s="59">
        <v>1335</v>
      </c>
      <c r="Q22" s="63">
        <v>6664.32</v>
      </c>
      <c r="R22" s="54">
        <v>1.04</v>
      </c>
      <c r="S22" s="54" t="s">
        <v>72</v>
      </c>
    </row>
    <row r="23" spans="1:19" s="54" customFormat="1" ht="75" x14ac:dyDescent="0.25">
      <c r="A23" s="55">
        <v>3</v>
      </c>
      <c r="B23" s="55" t="s">
        <v>68</v>
      </c>
      <c r="C23" s="56">
        <v>35</v>
      </c>
      <c r="D23" s="55" t="s">
        <v>76</v>
      </c>
      <c r="E23" s="57">
        <v>4.8</v>
      </c>
      <c r="F23" s="55" t="s">
        <v>66</v>
      </c>
      <c r="G23" s="55" t="s">
        <v>77</v>
      </c>
      <c r="H23" s="58">
        <v>431</v>
      </c>
      <c r="I23" s="58">
        <v>2151.5500000000002</v>
      </c>
      <c r="J23" s="56" t="s">
        <v>68</v>
      </c>
      <c r="K23" s="55">
        <v>35</v>
      </c>
      <c r="L23" s="57" t="s">
        <v>76</v>
      </c>
      <c r="M23" s="55">
        <v>4.8</v>
      </c>
      <c r="N23" s="55" t="s">
        <v>66</v>
      </c>
      <c r="O23" s="58" t="s">
        <v>77</v>
      </c>
      <c r="P23" s="59">
        <v>431</v>
      </c>
      <c r="Q23" s="63">
        <v>2151.5500000000002</v>
      </c>
      <c r="R23" s="54">
        <v>1.04</v>
      </c>
      <c r="S23" s="54" t="s">
        <v>76</v>
      </c>
    </row>
    <row r="24" spans="1:19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4.8</v>
      </c>
      <c r="F24" s="55" t="s">
        <v>66</v>
      </c>
      <c r="G24" s="55" t="s">
        <v>71</v>
      </c>
      <c r="H24" s="58">
        <v>669</v>
      </c>
      <c r="I24" s="58">
        <v>3339.65</v>
      </c>
      <c r="J24" s="56" t="s">
        <v>69</v>
      </c>
      <c r="K24" s="55" t="s">
        <v>19</v>
      </c>
      <c r="L24" s="57" t="s">
        <v>70</v>
      </c>
      <c r="M24" s="55">
        <v>4.8</v>
      </c>
      <c r="N24" s="55" t="s">
        <v>66</v>
      </c>
      <c r="O24" s="58" t="s">
        <v>71</v>
      </c>
      <c r="P24" s="59">
        <v>669</v>
      </c>
      <c r="Q24" s="63">
        <v>3339.65</v>
      </c>
      <c r="R24" s="54">
        <v>1.04</v>
      </c>
      <c r="S24" s="54" t="s">
        <v>75</v>
      </c>
    </row>
    <row r="25" spans="1:19" s="54" customFormat="1" ht="75" x14ac:dyDescent="0.25">
      <c r="A25" s="55">
        <v>5</v>
      </c>
      <c r="B25" s="55" t="s">
        <v>60</v>
      </c>
      <c r="C25" s="56">
        <v>35</v>
      </c>
      <c r="D25" s="55" t="s">
        <v>80</v>
      </c>
      <c r="E25" s="57">
        <v>1</v>
      </c>
      <c r="F25" s="55" t="s">
        <v>61</v>
      </c>
      <c r="G25" s="55" t="s">
        <v>81</v>
      </c>
      <c r="H25" s="58">
        <v>3300</v>
      </c>
      <c r="I25" s="58">
        <v>3300</v>
      </c>
      <c r="J25" s="56" t="s">
        <v>60</v>
      </c>
      <c r="K25" s="55">
        <v>35</v>
      </c>
      <c r="L25" s="57" t="s">
        <v>80</v>
      </c>
      <c r="M25" s="55">
        <v>1</v>
      </c>
      <c r="N25" s="55" t="s">
        <v>61</v>
      </c>
      <c r="O25" s="58" t="s">
        <v>81</v>
      </c>
      <c r="P25" s="59">
        <v>3300</v>
      </c>
      <c r="Q25" s="63">
        <v>3300</v>
      </c>
      <c r="R25" s="54">
        <v>1</v>
      </c>
      <c r="S25" s="54" t="s">
        <v>80</v>
      </c>
    </row>
    <row r="26" spans="1:19" s="54" customFormat="1" ht="75" x14ac:dyDescent="0.25">
      <c r="A26" s="55" t="s">
        <v>62</v>
      </c>
      <c r="B26" s="55" t="s">
        <v>63</v>
      </c>
      <c r="C26" s="56" t="s">
        <v>64</v>
      </c>
      <c r="D26" s="55" t="s">
        <v>64</v>
      </c>
      <c r="E26" s="57" t="s">
        <v>64</v>
      </c>
      <c r="F26" s="55" t="s">
        <v>64</v>
      </c>
      <c r="G26" s="55" t="s">
        <v>64</v>
      </c>
      <c r="H26" s="58" t="s">
        <v>64</v>
      </c>
      <c r="I26" s="58">
        <v>3300</v>
      </c>
      <c r="J26" s="56" t="s">
        <v>63</v>
      </c>
      <c r="K26" s="55" t="s">
        <v>64</v>
      </c>
      <c r="L26" s="57" t="s">
        <v>64</v>
      </c>
      <c r="M26" s="55" t="s">
        <v>64</v>
      </c>
      <c r="N26" s="55" t="s">
        <v>64</v>
      </c>
      <c r="O26" s="58" t="s">
        <v>64</v>
      </c>
      <c r="P26" s="59" t="s">
        <v>64</v>
      </c>
      <c r="Q26" s="63">
        <f>Q25</f>
        <v>3300</v>
      </c>
      <c r="R26" s="54" t="s">
        <v>64</v>
      </c>
      <c r="S26" s="54" t="s">
        <v>64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0" zoomScale="60" zoomScaleNormal="60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45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 35 кВ ПС Ойсунгур - Энгель-Юрт  (Л-440)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84</v>
      </c>
      <c r="B10" s="70"/>
      <c r="C10" s="70"/>
      <c r="D10" s="88" t="s">
        <v>85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x14ac:dyDescent="0.25">
      <c r="A11" s="70" t="s">
        <v>82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3300</v>
      </c>
      <c r="D19" s="20">
        <f>т4!Q25</f>
        <v>3300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660</v>
      </c>
      <c r="D20" s="21">
        <f>D19*20%</f>
        <v>660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3960</v>
      </c>
      <c r="D21" s="21">
        <f>D19+D20</f>
        <v>3960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4850.1480017390404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5076.3821805144898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3960</v>
      </c>
      <c r="D24" s="90">
        <f>D21-D23</f>
        <v>3960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1558.4369028503343</v>
      </c>
      <c r="D25" s="90">
        <f>SUM(D26:D36)</f>
        <v>2900.0040059999997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89</v>
      </c>
      <c r="C29" s="20">
        <v>1558.4369028503343</v>
      </c>
      <c r="D29" s="20">
        <f>VLOOKUP($D$10,'[1]Формат ИПР'!$D:$DG,72,0)*1000</f>
        <v>247.74402000000001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90</v>
      </c>
      <c r="C30" s="20">
        <v>0</v>
      </c>
      <c r="D30" s="20">
        <f>VLOOKUP($D$10,'[1]Формат ИПР'!$D:$DG,74,0)*1000</f>
        <v>2652.2599859999996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1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1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1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1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1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78"/>
      <c r="D37" s="78"/>
      <c r="E37" s="79"/>
      <c r="F37" s="79"/>
      <c r="G37" s="79"/>
    </row>
    <row r="38" spans="1:16" ht="18" x14ac:dyDescent="0.25">
      <c r="A38" s="80" t="s">
        <v>37</v>
      </c>
      <c r="B38" s="80"/>
      <c r="C38" s="80"/>
      <c r="D38" s="80"/>
      <c r="E38" s="80"/>
      <c r="F38" s="80"/>
      <c r="G38" s="80"/>
    </row>
    <row r="39" spans="1:16" x14ac:dyDescent="0.25">
      <c r="A39" s="77" t="s">
        <v>38</v>
      </c>
      <c r="B39" s="77"/>
      <c r="C39" s="77"/>
      <c r="D39" s="77"/>
      <c r="E39" s="77"/>
      <c r="F39" s="77"/>
      <c r="G39" s="77"/>
    </row>
    <row r="40" spans="1:16" x14ac:dyDescent="0.25">
      <c r="A40" s="77" t="s">
        <v>39</v>
      </c>
      <c r="B40" s="77"/>
      <c r="C40" s="77"/>
      <c r="D40" s="77"/>
      <c r="E40" s="77"/>
      <c r="F40" s="77"/>
      <c r="G40" s="77"/>
      <c r="H40" s="25" t="s">
        <v>14</v>
      </c>
    </row>
    <row r="41" spans="1:16" x14ac:dyDescent="0.25">
      <c r="A41" s="77" t="s">
        <v>40</v>
      </c>
      <c r="B41" s="77"/>
      <c r="C41" s="77"/>
      <c r="D41" s="77"/>
      <c r="E41" s="77"/>
      <c r="F41" s="77"/>
      <c r="G41" s="77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77"/>
      <c r="B42" s="77"/>
      <c r="C42" s="77"/>
      <c r="D42" s="77"/>
      <c r="E42" s="77"/>
      <c r="F42" s="77"/>
      <c r="G42" s="77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0:C10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  <mergeCell ref="A15:P15"/>
    <mergeCell ref="A42:G42"/>
    <mergeCell ref="C37:D37"/>
    <mergeCell ref="E37:G37"/>
    <mergeCell ref="A38:G38"/>
    <mergeCell ref="A39:G39"/>
    <mergeCell ref="A40:G4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2022-03-29T08:34:26Z</dcterms:modified>
</cp:coreProperties>
</file>